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dianebanksassociatesltd-my.sharepoint.com/personal/diane_banks_northbanktalent_com/Documents/Eden Valley Museum/Finances/"/>
    </mc:Choice>
  </mc:AlternateContent>
  <xr:revisionPtr revIDLastSave="125" documentId="8_{35BD2E6D-047C-4679-947E-1881EF7ECB3F}" xr6:coauthVersionLast="45" xr6:coauthVersionMax="45" xr10:uidLastSave="{AE53E596-0AA4-4154-86D2-DC20EA227836}"/>
  <bookViews>
    <workbookView xWindow="-110" yWindow="-110" windowWidth="19420" windowHeight="10420" xr2:uid="{00000000-000D-0000-FFFF-FFFF00000000}"/>
  </bookViews>
  <sheets>
    <sheet name="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6" i="1" l="1"/>
  <c r="G19" i="1" l="1"/>
  <c r="H19" i="1"/>
  <c r="I19" i="1"/>
  <c r="J19" i="1"/>
  <c r="K19" i="1"/>
  <c r="L19" i="1"/>
  <c r="M19" i="1"/>
  <c r="N23" i="1" l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22" i="1"/>
  <c r="N9" i="1"/>
  <c r="N10" i="1"/>
  <c r="N11" i="1"/>
  <c r="N12" i="1"/>
  <c r="N13" i="1"/>
  <c r="N14" i="1"/>
  <c r="N15" i="1"/>
  <c r="N17" i="1"/>
  <c r="N18" i="1"/>
  <c r="N8" i="1"/>
  <c r="M42" i="1"/>
  <c r="L42" i="1"/>
  <c r="K42" i="1"/>
  <c r="J42" i="1"/>
  <c r="I42" i="1"/>
  <c r="H42" i="1"/>
  <c r="G42" i="1"/>
  <c r="F42" i="1"/>
  <c r="E42" i="1"/>
  <c r="D42" i="1"/>
  <c r="C42" i="1"/>
  <c r="B42" i="1"/>
  <c r="AV19" i="1"/>
  <c r="F19" i="1"/>
  <c r="E19" i="1"/>
  <c r="D19" i="1"/>
  <c r="C19" i="1"/>
  <c r="G43" i="1" l="1"/>
  <c r="N42" i="1"/>
  <c r="J43" i="1"/>
  <c r="F43" i="1"/>
  <c r="E43" i="1"/>
  <c r="M43" i="1"/>
  <c r="I43" i="1"/>
  <c r="D43" i="1"/>
  <c r="L43" i="1"/>
  <c r="C43" i="1"/>
  <c r="K43" i="1"/>
  <c r="H43" i="1"/>
  <c r="B19" i="1"/>
  <c r="N19" i="1" l="1"/>
  <c r="B44" i="1"/>
  <c r="C44" i="1" s="1"/>
  <c r="B43" i="1"/>
  <c r="N43" i="1" s="1"/>
  <c r="B46" i="1" l="1"/>
  <c r="D44" i="1"/>
  <c r="C46" i="1"/>
  <c r="D46" i="1" l="1"/>
  <c r="E44" i="1"/>
  <c r="F44" i="1" s="1"/>
  <c r="E46" i="1" l="1"/>
  <c r="F46" i="1" l="1"/>
  <c r="G44" i="1"/>
  <c r="G46" i="1" l="1"/>
  <c r="H44" i="1"/>
  <c r="H46" i="1" l="1"/>
  <c r="I44" i="1"/>
  <c r="J44" i="1" l="1"/>
  <c r="K44" i="1" s="1"/>
  <c r="I46" i="1"/>
  <c r="J46" i="1" l="1"/>
  <c r="L44" i="1" l="1"/>
  <c r="K46" i="1"/>
  <c r="L46" i="1" l="1"/>
  <c r="M44" i="1"/>
  <c r="M4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tc={CA64C457-0FAC-4A0E-9E54-ACF474CF5EDB}</author>
    <author>tc={5B4366EE-A36A-4571-932F-B96CE763BAFB}</author>
    <author>tc={BFD4B464-A83B-4BA9-9DDD-F31D6FB45C8C}</author>
    <author>tc={58BECD6B-F150-44DB-B7CD-3B3719542FE2}</author>
    <author>tc={D31B1681-15B0-4207-9912-ED7CE4A4C90A}</author>
    <author>tc={640433F3-8DE9-42CF-84F4-E21DFDABD5C0}</author>
    <author>tc={6D149A93-D06E-4A67-B858-8C1CD346B4DB}</author>
    <author>tc={801C29BC-3F5B-4110-9F55-1172A454B262}</author>
    <author>tc={4A2F1531-A835-4806-ACE5-A5983AF286BD}</author>
    <author>tc={C04F72E0-548B-4676-BCC9-2BA8CB8D9030}</author>
    <author>tc={4F131CE4-4884-469D-8224-B16CD3E7A26F}</author>
  </authors>
  <commentList>
    <comment ref="I12" authorId="0" shapeId="0" xr:uid="{CA64C457-0FAC-4A0E-9E54-ACF474CF5EDB}">
      <text>
        <t>[Threaded comment]
Your version of Excel allows you to read this threaded comment; however, any edits to it will get removed if the file is opened in a newer version of Excel. Learn more: https://go.microsoft.com/fwlink/?linkid=870924
Comment:
    Online talk: 30 donations x £10</t>
      </text>
    </comment>
    <comment ref="L12" authorId="1" shapeId="0" xr:uid="{5B4366EE-A36A-4571-932F-B96CE763BAFB}">
      <text>
        <t>[Threaded comment]
Your version of Excel allows you to read this threaded comment; however, any edits to it will get removed if the file is opened in a newer version of Excel. Learn more: https://go.microsoft.com/fwlink/?linkid=870924
Comment:
    Talk: 30 donations x £10 for online + 20 x £20 in person tickets.</t>
      </text>
    </comment>
    <comment ref="M12" authorId="2" shapeId="0" xr:uid="{BFD4B464-A83B-4BA9-9DDD-F31D6FB45C8C}">
      <text>
        <t>[Threaded comment]
Your version of Excel allows you to read this threaded comment; however, any edits to it will get removed if the file is opened in a newer version of Excel. Learn more: https://go.microsoft.com/fwlink/?linkid=870924
Comment:
    Annual appeal</t>
      </text>
    </comment>
    <comment ref="E13" authorId="3" shapeId="0" xr:uid="{58BECD6B-F150-44DB-B7CD-3B3719542FE2}">
      <text>
        <t>[Threaded comment]
Your version of Excel allows you to read this threaded comment; however, any edits to it will get removed if the file is opened in a newer version of Excel. Learn more: https://go.microsoft.com/fwlink/?linkid=870924
Comment:
    £200 Bonfire Society; £15 membership</t>
      </text>
    </comment>
    <comment ref="B14" authorId="4" shapeId="0" xr:uid="{D31B1681-15B0-4207-9912-ED7CE4A4C90A}">
      <text>
        <t>[Threaded comment]
Your version of Excel allows you to read this threaded comment; however, any edits to it will get removed if the file is opened in a newer version of Excel. Learn more: https://go.microsoft.com/fwlink/?linkid=870924
Comment:
    Edenbridge Town Council annual grant</t>
      </text>
    </comment>
    <comment ref="C14" authorId="5" shapeId="0" xr:uid="{640433F3-8DE9-42CF-84F4-E21DFDABD5C0}">
      <text>
        <t>[Threaded comment]
Your version of Excel allows you to read this threaded comment; however, any edits to it will get removed if the file is opened in a newer version of Excel. Learn more: https://go.microsoft.com/fwlink/?linkid=870924
Comment:
    CV19 Small Business Grant</t>
      </text>
    </comment>
    <comment ref="E14" authorId="6" shapeId="0" xr:uid="{6D149A93-D06E-4A67-B858-8C1CD346B4DB}">
      <text>
        <t>[Threaded comment]
Your version of Excel allows you to read this threaded comment; however, any edits to it will get removed if the file is opened in a newer version of Excel. Learn more: https://go.microsoft.com/fwlink/?linkid=870924
Comment:
    CV19 grant from Brighton &amp; Hove</t>
      </text>
    </comment>
    <comment ref="G14" authorId="7" shapeId="0" xr:uid="{801C29BC-3F5B-4110-9F55-1172A454B262}">
      <text>
        <t>[Threaded comment]
Your version of Excel allows you to read this threaded comment; however, any edits to it will get removed if the file is opened in a newer version of Excel. Learn more: https://go.microsoft.com/fwlink/?linkid=870924
Comment:
    £5k GSBT (usually £8k) + 90% South East Museums CV19 recovery grant</t>
      </text>
    </comment>
    <comment ref="M14" authorId="8" shapeId="0" xr:uid="{4A2F1531-A835-4806-ACE5-A5983AF286BD}">
      <text>
        <t>[Threaded comment]
Your version of Excel allows you to read this threaded comment; however, any edits to it will get removed if the file is opened in a newer version of Excel. Learn more: https://go.microsoft.com/fwlink/?linkid=870924
Comment:
    Balance of SEM recovery grant</t>
      </text>
    </comment>
    <comment ref="G16" authorId="9" shapeId="0" xr:uid="{C04F72E0-548B-4676-BCC9-2BA8CB8D9030}">
      <text>
        <t>[Threaded comment]
Your version of Excel allows you to read this threaded comment; however, any edits to it will get removed if the file is opened in a newer version of Excel. Learn more: https://go.microsoft.com/fwlink/?linkid=870924
Comment:
    Gift aid 16/17, 17/18 &amp; 18/19</t>
      </text>
    </comment>
    <comment ref="E26" authorId="10" shapeId="0" xr:uid="{4F131CE4-4884-469D-8224-B16CD3E7A26F}">
      <text>
        <t>[Threaded comment]
Your version of Excel allows you to read this threaded comment; however, any edits to it will get removed if the file is opened in a newer version of Excel. Learn more: https://go.microsoft.com/fwlink/?linkid=870924
Comment:
    Update to intruder alarm</t>
      </text>
    </comment>
  </commentList>
</comments>
</file>

<file path=xl/sharedStrings.xml><?xml version="1.0" encoding="utf-8"?>
<sst xmlns="http://schemas.openxmlformats.org/spreadsheetml/2006/main" count="89" uniqueCount="76">
  <si>
    <t>EDEN VALLEY MUSEUM TRUST</t>
  </si>
  <si>
    <t>APRIL</t>
  </si>
  <si>
    <t>MAY</t>
  </si>
  <si>
    <t>JUNE</t>
  </si>
  <si>
    <t>JULY</t>
  </si>
  <si>
    <t>AUGUST</t>
  </si>
  <si>
    <t>MARCH</t>
  </si>
  <si>
    <t>INCOME</t>
  </si>
  <si>
    <t>Group Admissions</t>
  </si>
  <si>
    <t>Shop Sales</t>
  </si>
  <si>
    <t>Room Hire</t>
  </si>
  <si>
    <t>Fundraising/Events</t>
  </si>
  <si>
    <t>Sponsorship/Grants</t>
  </si>
  <si>
    <t>Membership</t>
  </si>
  <si>
    <t>ETC 40% security</t>
  </si>
  <si>
    <t>Other</t>
  </si>
  <si>
    <t>TOTAL</t>
  </si>
  <si>
    <t>banked</t>
  </si>
  <si>
    <t>EXPENDITURE</t>
  </si>
  <si>
    <t>Stock</t>
  </si>
  <si>
    <t>Security</t>
  </si>
  <si>
    <t>Office costs</t>
  </si>
  <si>
    <t>Pest control</t>
  </si>
  <si>
    <t>Telephones+Internet</t>
  </si>
  <si>
    <t>Heating(gas)</t>
  </si>
  <si>
    <t>Electricity</t>
  </si>
  <si>
    <t>Maintenance</t>
  </si>
  <si>
    <t>Rent and Rates</t>
  </si>
  <si>
    <t>Insurance</t>
  </si>
  <si>
    <t>Accountancy</t>
  </si>
  <si>
    <t>V A T</t>
  </si>
  <si>
    <t>Conservation materials</t>
  </si>
  <si>
    <t>Resources/Outreach Project</t>
  </si>
  <si>
    <t>RESERVE  FUNDS</t>
  </si>
  <si>
    <t>CASHFLOW 2020-2021</t>
  </si>
  <si>
    <t>TOTALS</t>
  </si>
  <si>
    <t>Total available funds</t>
  </si>
  <si>
    <t>OPENING BALANCE</t>
  </si>
  <si>
    <t>Donation Boxes</t>
  </si>
  <si>
    <t>Zero due to CV19</t>
  </si>
  <si>
    <t>Meeting room now office space</t>
  </si>
  <si>
    <t>2x talks + Annual Appeal</t>
  </si>
  <si>
    <t>Donations pick up end of year</t>
  </si>
  <si>
    <t>SEPT</t>
  </si>
  <si>
    <t>OCT</t>
  </si>
  <si>
    <t>NOV</t>
  </si>
  <si>
    <t>DEC</t>
  </si>
  <si>
    <t>JAN</t>
  </si>
  <si>
    <t>FEB</t>
  </si>
  <si>
    <t>Per CV19 guidelines</t>
  </si>
  <si>
    <t>Shop not open until autumn</t>
  </si>
  <si>
    <t>Per last year</t>
  </si>
  <si>
    <t>Deep clean</t>
  </si>
  <si>
    <t>INCOME - EXPEND</t>
  </si>
  <si>
    <t>Funds in current account</t>
  </si>
  <si>
    <t>Move £3k from reserves in Jan</t>
  </si>
  <si>
    <t>Figures are actual to end September then forecast thereafter.</t>
  </si>
  <si>
    <t>AUG</t>
  </si>
  <si>
    <t>Shop re-opened in September</t>
  </si>
  <si>
    <t>Museum re-opened in August</t>
  </si>
  <si>
    <t>COMMENT / ASSUMPTIONS</t>
  </si>
  <si>
    <t>Donations excl for talks</t>
  </si>
  <si>
    <t>Quarterly VAT  refund</t>
  </si>
  <si>
    <t>Gift aid</t>
  </si>
  <si>
    <t>£6k Council; £5k GSBT; £16.5k one-off CV19 grants</t>
  </si>
  <si>
    <t>Talks (one online, one hybrid)</t>
  </si>
  <si>
    <t>IT Maintenance</t>
  </si>
  <si>
    <t>Website development</t>
  </si>
  <si>
    <t>Cost of digital display unit in audio + streamed events</t>
  </si>
  <si>
    <t>Annual subscription so variable depending on renewal dates</t>
  </si>
  <si>
    <t>Recharge Edenbridge Town Council 40% for fire alarm maintenance</t>
  </si>
  <si>
    <t>Fire alarm, intruder alarm and cctv yearly maintenance</t>
  </si>
  <si>
    <t>Includes backdated claims</t>
  </si>
  <si>
    <t>Annual charge from Edenbridge Town Council</t>
  </si>
  <si>
    <t>Staff costs</t>
  </si>
  <si>
    <t>Part-time House Manager, Collections Manager &amp; Book-keeper (contractors). Increase in hours &amp; pay in Aug &amp; Oct to handle recovery projects &amp; fundraising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</si>
</sst>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&quot;£&quot;#,##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Big Caslon Medium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3" borderId="0" xfId="0" applyNumberFormat="1" applyFill="1"/>
    <xf numFmtId="0" fontId="1" fillId="3" borderId="0" xfId="0" applyFont="1" applyFill="1"/>
    <xf numFmtId="164" fontId="1" fillId="3" borderId="0" xfId="0" applyNumberFormat="1" applyFont="1" applyFill="1"/>
    <xf numFmtId="0" fontId="0" fillId="3" borderId="0" xfId="0" applyFill="1"/>
    <xf numFmtId="0" fontId="1" fillId="3" borderId="0" xfId="0" applyFont="1" applyFill="1" applyBorder="1"/>
    <xf numFmtId="164" fontId="1" fillId="3" borderId="0" xfId="0" applyNumberFormat="1" applyFont="1" applyFill="1" applyBorder="1"/>
    <xf numFmtId="0" fontId="0" fillId="3" borderId="0" xfId="0" applyFill="1" applyBorder="1"/>
    <xf numFmtId="0" fontId="1" fillId="4" borderId="0" xfId="0" applyFont="1" applyFill="1" applyBorder="1"/>
    <xf numFmtId="6" fontId="0" fillId="4" borderId="0" xfId="0" applyNumberFormat="1" applyFill="1" applyBorder="1"/>
    <xf numFmtId="0" fontId="0" fillId="4" borderId="0" xfId="0" applyFill="1" applyBorder="1"/>
    <xf numFmtId="164" fontId="2" fillId="4" borderId="0" xfId="0" applyNumberFormat="1" applyFont="1" applyFill="1" applyBorder="1"/>
    <xf numFmtId="164" fontId="1" fillId="4" borderId="0" xfId="0" applyNumberFormat="1" applyFont="1" applyFill="1" applyBorder="1"/>
    <xf numFmtId="164" fontId="0" fillId="3" borderId="0" xfId="0" applyNumberFormat="1" applyFill="1" applyBorder="1"/>
    <xf numFmtId="164" fontId="2" fillId="3" borderId="0" xfId="0" applyNumberFormat="1" applyFont="1" applyFill="1" applyBorder="1"/>
    <xf numFmtId="0" fontId="1" fillId="2" borderId="0" xfId="0" applyFont="1" applyFill="1" applyBorder="1"/>
    <xf numFmtId="164" fontId="1" fillId="2" borderId="0" xfId="0" applyNumberFormat="1" applyFont="1" applyFill="1" applyBorder="1"/>
    <xf numFmtId="164" fontId="0" fillId="4" borderId="0" xfId="0" applyNumberFormat="1" applyFill="1" applyBorder="1"/>
    <xf numFmtId="164" fontId="4" fillId="3" borderId="0" xfId="0" applyNumberFormat="1" applyFont="1" applyFill="1" applyBorder="1"/>
    <xf numFmtId="0" fontId="1" fillId="3" borderId="0" xfId="0" applyFont="1" applyFill="1" applyBorder="1" applyAlignment="1">
      <alignment horizontal="left"/>
    </xf>
    <xf numFmtId="164" fontId="5" fillId="3" borderId="0" xfId="0" applyNumberFormat="1" applyFont="1" applyFill="1" applyBorder="1"/>
    <xf numFmtId="0" fontId="0" fillId="3" borderId="0" xfId="0" applyFont="1" applyFill="1" applyBorder="1"/>
    <xf numFmtId="0" fontId="1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iane Banks" id="{62B5EA1C-2BC3-4470-94A1-25B14E140C0C}" userId="Diane Banks" providerId="None"/>
</personList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12" dT="2020-10-22T10:28:20.18" personId="{62B5EA1C-2BC3-4470-94A1-25B14E140C0C}" id="{CA64C457-0FAC-4A0E-9E54-ACF474CF5EDB}">
    <text>Online talk: 30 donations x £10</text>
  </threadedComment>
  <threadedComment ref="L12" dT="2020-10-22T10:29:43.35" personId="{62B5EA1C-2BC3-4470-94A1-25B14E140C0C}" id="{5B4366EE-A36A-4571-932F-B96CE763BAFB}">
    <text>Talk: 30 donations x £10 for online + 20 x £20 in person tickets.</text>
  </threadedComment>
  <threadedComment ref="M12" dT="2020-10-22T10:29:54.46" personId="{62B5EA1C-2BC3-4470-94A1-25B14E140C0C}" id="{BFD4B464-A83B-4BA9-9DDD-F31D6FB45C8C}">
    <text>Annual appeal</text>
  </threadedComment>
  <threadedComment ref="E13" dT="2020-10-29T12:22:27.68" personId="{62B5EA1C-2BC3-4470-94A1-25B14E140C0C}" id="{58BECD6B-F150-44DB-B7CD-3B3719542FE2}">
    <text>£200 Bonfire Society; £15 membership</text>
  </threadedComment>
  <threadedComment ref="B14" dT="2020-10-22T10:35:14.29" personId="{62B5EA1C-2BC3-4470-94A1-25B14E140C0C}" id="{D31B1681-15B0-4207-9912-ED7CE4A4C90A}">
    <text>Edenbridge Town Council annual grant</text>
  </threadedComment>
  <threadedComment ref="C14" dT="2020-10-22T10:35:29.60" personId="{62B5EA1C-2BC3-4470-94A1-25B14E140C0C}" id="{640433F3-8DE9-42CF-84F4-E21DFDABD5C0}">
    <text>CV19 Small Business Grant</text>
  </threadedComment>
  <threadedComment ref="E14" dT="2020-10-29T12:23:31.79" personId="{62B5EA1C-2BC3-4470-94A1-25B14E140C0C}" id="{6D149A93-D06E-4A67-B858-8C1CD346B4DB}">
    <text>CV19 grant from Brighton &amp; Hove</text>
  </threadedComment>
  <threadedComment ref="G14" dT="2020-10-22T10:48:25.90" personId="{62B5EA1C-2BC3-4470-94A1-25B14E140C0C}" id="{801C29BC-3F5B-4110-9F55-1172A454B262}">
    <text>£5k GSBT (usually £8k) + 90% South East Museums CV19 recovery grant</text>
  </threadedComment>
  <threadedComment ref="M14" dT="2020-10-22T10:48:41.88" personId="{62B5EA1C-2BC3-4470-94A1-25B14E140C0C}" id="{4A2F1531-A835-4806-ACE5-A5983AF286BD}">
    <text>Balance of SEM recovery grant</text>
  </threadedComment>
  <threadedComment ref="G16" dT="2020-10-22T10:59:29.69" personId="{62B5EA1C-2BC3-4470-94A1-25B14E140C0C}" id="{C04F72E0-548B-4676-BCC9-2BA8CB8D9030}">
    <text>Gift aid 16/17, 17/18 &amp; 18/19</text>
  </threadedComment>
  <threadedComment ref="E26" dT="2020-10-29T12:26:33.49" personId="{62B5EA1C-2BC3-4470-94A1-25B14E140C0C}" id="{4F131CE4-4884-469D-8224-B16CD3E7A26F}">
    <text>Update to intruder alarm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6"/>
  <sheetViews>
    <sheetView tabSelected="1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K23" sqref="K23"/>
    </sheetView>
  </sheetViews>
  <sheetFormatPr defaultColWidth="8.81640625" defaultRowHeight="14.5"/>
  <cols>
    <col min="1" max="1" width="25.08984375" style="2" customWidth="1"/>
    <col min="2" max="2" width="9.1796875" style="4" customWidth="1"/>
    <col min="3" max="6" width="8.81640625" style="4"/>
    <col min="7" max="7" width="9.81640625" style="4" bestFit="1" customWidth="1"/>
    <col min="8" max="16" width="8.81640625" style="4"/>
    <col min="17" max="17" width="13.08984375" style="4" customWidth="1"/>
    <col min="18" max="16384" width="8.81640625" style="4"/>
  </cols>
  <sheetData>
    <row r="1" spans="1:18" s="2" customForma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5"/>
      <c r="O1" s="5"/>
      <c r="P1" s="5"/>
      <c r="Q1" s="5"/>
      <c r="R1" s="5"/>
    </row>
    <row r="2" spans="1:18" s="2" customFormat="1">
      <c r="A2" s="24" t="s">
        <v>34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5"/>
      <c r="O2" s="5"/>
      <c r="P2" s="5"/>
      <c r="Q2" s="5"/>
      <c r="R2" s="5"/>
    </row>
    <row r="3" spans="1:18" s="2" customFormat="1">
      <c r="A3" s="19" t="s">
        <v>56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5"/>
      <c r="O3" s="5"/>
      <c r="P3" s="5"/>
      <c r="Q3" s="5"/>
      <c r="R3" s="5"/>
    </row>
    <row r="4" spans="1:18" s="2" customForma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5"/>
      <c r="O4" s="5"/>
      <c r="P4" s="5"/>
      <c r="Q4" s="5"/>
      <c r="R4" s="5"/>
    </row>
    <row r="5" spans="1:18" s="2" customFormat="1">
      <c r="A5" s="5"/>
      <c r="B5" s="22" t="s">
        <v>1</v>
      </c>
      <c r="C5" s="22" t="s">
        <v>2</v>
      </c>
      <c r="D5" s="22" t="s">
        <v>3</v>
      </c>
      <c r="E5" s="22" t="s">
        <v>4</v>
      </c>
      <c r="F5" s="22" t="s">
        <v>57</v>
      </c>
      <c r="G5" s="22" t="s">
        <v>43</v>
      </c>
      <c r="H5" s="22" t="s">
        <v>44</v>
      </c>
      <c r="I5" s="22" t="s">
        <v>45</v>
      </c>
      <c r="J5" s="22" t="s">
        <v>46</v>
      </c>
      <c r="K5" s="22" t="s">
        <v>47</v>
      </c>
      <c r="L5" s="22" t="s">
        <v>48</v>
      </c>
      <c r="M5" s="22" t="s">
        <v>6</v>
      </c>
      <c r="N5" s="22" t="s">
        <v>35</v>
      </c>
      <c r="O5" s="5" t="s">
        <v>60</v>
      </c>
      <c r="P5" s="5"/>
      <c r="Q5" s="5"/>
      <c r="R5" s="5"/>
    </row>
    <row r="6" spans="1:18">
      <c r="A6" s="8" t="s">
        <v>37</v>
      </c>
      <c r="B6" s="9">
        <v>18557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7"/>
      <c r="P6" s="7"/>
      <c r="Q6" s="7"/>
      <c r="R6" s="7"/>
    </row>
    <row r="7" spans="1:18">
      <c r="A7" s="5" t="s">
        <v>7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>
      <c r="A8" s="8" t="s">
        <v>8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2">
        <f t="shared" ref="N8:N19" si="0">SUM(B8:M8)</f>
        <v>0</v>
      </c>
      <c r="O8" s="13" t="s">
        <v>39</v>
      </c>
      <c r="P8" s="7"/>
      <c r="Q8" s="7"/>
      <c r="R8" s="7"/>
    </row>
    <row r="9" spans="1:18">
      <c r="A9" s="5" t="s">
        <v>9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50</v>
      </c>
      <c r="L9" s="14">
        <v>100</v>
      </c>
      <c r="M9" s="14">
        <v>100</v>
      </c>
      <c r="N9" s="6">
        <f t="shared" si="0"/>
        <v>250</v>
      </c>
      <c r="O9" s="13" t="s">
        <v>58</v>
      </c>
      <c r="P9" s="7"/>
      <c r="Q9" s="7"/>
      <c r="R9" s="7"/>
    </row>
    <row r="10" spans="1:18">
      <c r="A10" s="8" t="s">
        <v>10</v>
      </c>
      <c r="B10" s="11">
        <v>26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2">
        <f t="shared" si="0"/>
        <v>26</v>
      </c>
      <c r="O10" s="13" t="s">
        <v>40</v>
      </c>
      <c r="P10" s="7"/>
      <c r="Q10" s="7"/>
      <c r="R10" s="7"/>
    </row>
    <row r="11" spans="1:18">
      <c r="A11" s="5" t="s">
        <v>38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20</v>
      </c>
      <c r="H11" s="14">
        <v>50</v>
      </c>
      <c r="I11" s="14">
        <v>0</v>
      </c>
      <c r="J11" s="14">
        <v>50</v>
      </c>
      <c r="K11" s="14">
        <v>75</v>
      </c>
      <c r="L11" s="14">
        <v>75</v>
      </c>
      <c r="M11" s="14">
        <v>75</v>
      </c>
      <c r="N11" s="6">
        <f t="shared" si="0"/>
        <v>345</v>
      </c>
      <c r="O11" s="13" t="s">
        <v>59</v>
      </c>
      <c r="P11" s="7"/>
      <c r="Q11" s="13"/>
      <c r="R11" s="7"/>
    </row>
    <row r="12" spans="1:18">
      <c r="A12" s="8" t="s">
        <v>11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300</v>
      </c>
      <c r="J12" s="11">
        <v>0</v>
      </c>
      <c r="K12" s="11">
        <v>0</v>
      </c>
      <c r="L12" s="11">
        <v>700</v>
      </c>
      <c r="M12" s="11">
        <v>1500</v>
      </c>
      <c r="N12" s="12">
        <f t="shared" si="0"/>
        <v>2500</v>
      </c>
      <c r="O12" s="13" t="s">
        <v>41</v>
      </c>
      <c r="P12" s="7"/>
      <c r="Q12" s="13"/>
      <c r="R12" s="7"/>
    </row>
    <row r="13" spans="1:18">
      <c r="A13" s="5" t="s">
        <v>61</v>
      </c>
      <c r="B13" s="14">
        <v>24</v>
      </c>
      <c r="C13" s="14">
        <v>20.440000000000001</v>
      </c>
      <c r="D13" s="14">
        <v>0</v>
      </c>
      <c r="E13" s="14">
        <v>215.2</v>
      </c>
      <c r="F13" s="14">
        <v>333</v>
      </c>
      <c r="G13" s="14">
        <v>16</v>
      </c>
      <c r="H13" s="14">
        <v>50</v>
      </c>
      <c r="I13" s="14">
        <v>50</v>
      </c>
      <c r="J13" s="14">
        <v>150</v>
      </c>
      <c r="K13" s="14">
        <v>150</v>
      </c>
      <c r="L13" s="14">
        <v>150</v>
      </c>
      <c r="M13" s="14">
        <v>150</v>
      </c>
      <c r="N13" s="6">
        <f t="shared" si="0"/>
        <v>1308.6399999999999</v>
      </c>
      <c r="O13" s="13" t="s">
        <v>42</v>
      </c>
      <c r="P13" s="7"/>
      <c r="Q13" s="13"/>
      <c r="R13" s="7"/>
    </row>
    <row r="14" spans="1:18">
      <c r="A14" s="8" t="s">
        <v>12</v>
      </c>
      <c r="B14" s="11">
        <v>6000</v>
      </c>
      <c r="C14" s="11">
        <v>10000</v>
      </c>
      <c r="D14" s="11">
        <v>0</v>
      </c>
      <c r="E14" s="11">
        <v>1825</v>
      </c>
      <c r="F14" s="11">
        <v>0</v>
      </c>
      <c r="G14" s="11">
        <v>9257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425</v>
      </c>
      <c r="N14" s="12">
        <f t="shared" si="0"/>
        <v>27507</v>
      </c>
      <c r="O14" s="14" t="s">
        <v>64</v>
      </c>
      <c r="P14" s="7"/>
      <c r="Q14" s="13"/>
      <c r="R14" s="7"/>
    </row>
    <row r="15" spans="1:18">
      <c r="A15" s="5" t="s">
        <v>13</v>
      </c>
      <c r="B15" s="14">
        <v>90</v>
      </c>
      <c r="C15" s="14">
        <v>959</v>
      </c>
      <c r="D15" s="14">
        <v>310</v>
      </c>
      <c r="E15" s="14">
        <v>665</v>
      </c>
      <c r="F15" s="14">
        <v>108</v>
      </c>
      <c r="G15" s="14">
        <v>108</v>
      </c>
      <c r="H15" s="14">
        <v>224</v>
      </c>
      <c r="I15" s="14">
        <v>84</v>
      </c>
      <c r="J15" s="14">
        <v>180</v>
      </c>
      <c r="K15" s="14">
        <v>68</v>
      </c>
      <c r="L15" s="14">
        <v>82</v>
      </c>
      <c r="M15" s="14">
        <v>204</v>
      </c>
      <c r="N15" s="6">
        <f t="shared" si="0"/>
        <v>3082</v>
      </c>
      <c r="O15" s="13" t="s">
        <v>69</v>
      </c>
      <c r="P15" s="7"/>
      <c r="Q15" s="13"/>
      <c r="R15" s="7"/>
    </row>
    <row r="16" spans="1:18">
      <c r="A16" s="8" t="s">
        <v>63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1863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2">
        <f t="shared" si="0"/>
        <v>1863</v>
      </c>
      <c r="O16" s="13" t="s">
        <v>72</v>
      </c>
      <c r="P16" s="7"/>
      <c r="Q16" s="13"/>
      <c r="R16" s="7"/>
    </row>
    <row r="17" spans="1:48">
      <c r="A17" s="5" t="s">
        <v>62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601</v>
      </c>
      <c r="H17" s="14">
        <v>0</v>
      </c>
      <c r="I17" s="14">
        <v>0</v>
      </c>
      <c r="J17" s="14">
        <v>670</v>
      </c>
      <c r="K17" s="14">
        <v>0</v>
      </c>
      <c r="L17" s="14">
        <v>0</v>
      </c>
      <c r="M17" s="14">
        <v>272.12</v>
      </c>
      <c r="N17" s="6">
        <f t="shared" si="0"/>
        <v>1543.12</v>
      </c>
      <c r="O17" s="13"/>
      <c r="P17" s="7"/>
      <c r="Q17" s="13"/>
      <c r="R17" s="7"/>
    </row>
    <row r="18" spans="1:48">
      <c r="A18" s="8" t="s">
        <v>14</v>
      </c>
      <c r="B18" s="11">
        <v>0</v>
      </c>
      <c r="C18" s="11">
        <v>0</v>
      </c>
      <c r="D18" s="11">
        <v>319.68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2">
        <f t="shared" si="0"/>
        <v>319.68</v>
      </c>
      <c r="O18" t="s">
        <v>70</v>
      </c>
      <c r="P18" s="7"/>
      <c r="Q18" s="13"/>
      <c r="R18" s="7"/>
    </row>
    <row r="19" spans="1:48" s="2" customFormat="1">
      <c r="A19" s="15" t="s">
        <v>16</v>
      </c>
      <c r="B19" s="16">
        <f t="shared" ref="B19:M19" si="1">SUM(B8:B18)</f>
        <v>6140</v>
      </c>
      <c r="C19" s="16">
        <f t="shared" si="1"/>
        <v>10979.44</v>
      </c>
      <c r="D19" s="16">
        <f t="shared" si="1"/>
        <v>629.68000000000006</v>
      </c>
      <c r="E19" s="16">
        <f t="shared" si="1"/>
        <v>2705.2</v>
      </c>
      <c r="F19" s="16">
        <f t="shared" si="1"/>
        <v>441</v>
      </c>
      <c r="G19" s="16">
        <f t="shared" si="1"/>
        <v>11865</v>
      </c>
      <c r="H19" s="16">
        <f t="shared" si="1"/>
        <v>324</v>
      </c>
      <c r="I19" s="16">
        <f t="shared" si="1"/>
        <v>434</v>
      </c>
      <c r="J19" s="16">
        <f t="shared" si="1"/>
        <v>1050</v>
      </c>
      <c r="K19" s="16">
        <f t="shared" si="1"/>
        <v>343</v>
      </c>
      <c r="L19" s="16">
        <f t="shared" si="1"/>
        <v>1107</v>
      </c>
      <c r="M19" s="16">
        <f t="shared" si="1"/>
        <v>2726.12</v>
      </c>
      <c r="N19" s="16">
        <f t="shared" si="0"/>
        <v>38744.44000000001</v>
      </c>
      <c r="O19" s="6"/>
      <c r="P19" s="5"/>
      <c r="Q19" s="6"/>
      <c r="R19" s="5"/>
      <c r="AI19" s="2" t="s">
        <v>17</v>
      </c>
      <c r="AJ19" s="3">
        <v>8584</v>
      </c>
      <c r="AK19" s="3">
        <v>2088</v>
      </c>
      <c r="AL19" s="3">
        <v>1006</v>
      </c>
      <c r="AM19" s="3">
        <v>610</v>
      </c>
      <c r="AN19" s="3">
        <v>1395.67</v>
      </c>
      <c r="AO19" s="3">
        <v>8815.74</v>
      </c>
      <c r="AP19" s="3">
        <v>354</v>
      </c>
      <c r="AQ19" s="3">
        <v>111</v>
      </c>
      <c r="AR19" s="3">
        <v>1866</v>
      </c>
      <c r="AS19" s="3"/>
      <c r="AT19" s="3"/>
      <c r="AU19" s="3"/>
      <c r="AV19" s="3">
        <f>SUM(AJ19:AR19)</f>
        <v>24830.41</v>
      </c>
    </row>
    <row r="20" spans="1:48">
      <c r="A20" s="5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7"/>
      <c r="Q20" s="13"/>
      <c r="R20" s="7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>
      <c r="A21" s="8" t="s">
        <v>18</v>
      </c>
      <c r="B21" s="8" t="s">
        <v>1</v>
      </c>
      <c r="C21" s="8" t="s">
        <v>2</v>
      </c>
      <c r="D21" s="8" t="s">
        <v>3</v>
      </c>
      <c r="E21" s="8" t="s">
        <v>4</v>
      </c>
      <c r="F21" s="8" t="s">
        <v>5</v>
      </c>
      <c r="G21" s="8" t="s">
        <v>43</v>
      </c>
      <c r="H21" s="8" t="s">
        <v>44</v>
      </c>
      <c r="I21" s="8" t="s">
        <v>45</v>
      </c>
      <c r="J21" s="8" t="s">
        <v>46</v>
      </c>
      <c r="K21" s="8" t="s">
        <v>47</v>
      </c>
      <c r="L21" s="8" t="s">
        <v>48</v>
      </c>
      <c r="M21" s="8" t="s">
        <v>6</v>
      </c>
      <c r="N21" s="17"/>
      <c r="O21" s="13"/>
      <c r="P21" s="7"/>
      <c r="Q21" s="13"/>
      <c r="R21" s="7"/>
    </row>
    <row r="22" spans="1:48">
      <c r="A22" s="5" t="s">
        <v>74</v>
      </c>
      <c r="B22" s="14">
        <v>1440</v>
      </c>
      <c r="C22" s="14">
        <v>1099</v>
      </c>
      <c r="D22" s="14">
        <v>1660</v>
      </c>
      <c r="E22" s="14">
        <v>1100</v>
      </c>
      <c r="F22" s="14">
        <v>1822</v>
      </c>
      <c r="G22" s="14">
        <v>1551</v>
      </c>
      <c r="H22" s="14">
        <v>1821</v>
      </c>
      <c r="I22" s="14">
        <v>1821</v>
      </c>
      <c r="J22" s="14">
        <v>1821</v>
      </c>
      <c r="K22" s="14">
        <v>1821</v>
      </c>
      <c r="L22" s="14">
        <v>1821</v>
      </c>
      <c r="M22" s="14">
        <v>1821</v>
      </c>
      <c r="N22" s="6">
        <f>SUM(B22:M22)</f>
        <v>19598</v>
      </c>
      <c r="O22" s="13" t="s">
        <v>75</v>
      </c>
      <c r="P22" s="7"/>
      <c r="Q22" s="13"/>
      <c r="R22" s="7"/>
    </row>
    <row r="23" spans="1:48">
      <c r="A23" s="8" t="s">
        <v>52</v>
      </c>
      <c r="B23" s="11">
        <v>0</v>
      </c>
      <c r="C23" s="11">
        <v>0</v>
      </c>
      <c r="D23" s="11">
        <v>0</v>
      </c>
      <c r="E23" s="11">
        <v>160</v>
      </c>
      <c r="F23" s="11">
        <v>180</v>
      </c>
      <c r="G23" s="11">
        <v>160</v>
      </c>
      <c r="H23" s="11">
        <v>172</v>
      </c>
      <c r="I23" s="11">
        <v>0</v>
      </c>
      <c r="J23" s="11">
        <v>0</v>
      </c>
      <c r="K23" s="11">
        <v>172</v>
      </c>
      <c r="L23" s="11">
        <v>172</v>
      </c>
      <c r="M23" s="11">
        <v>0</v>
      </c>
      <c r="N23" s="12">
        <f t="shared" ref="N23:N42" si="2">SUM(B23:M23)</f>
        <v>1016</v>
      </c>
      <c r="O23" s="13" t="s">
        <v>49</v>
      </c>
      <c r="P23" s="7"/>
      <c r="Q23" s="13"/>
      <c r="R23" s="7"/>
    </row>
    <row r="24" spans="1:48">
      <c r="A24" s="5" t="s">
        <v>19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83</v>
      </c>
      <c r="H24" s="14">
        <v>0</v>
      </c>
      <c r="I24" s="14">
        <v>233</v>
      </c>
      <c r="J24" s="14">
        <v>55</v>
      </c>
      <c r="K24" s="14">
        <v>0</v>
      </c>
      <c r="L24" s="14">
        <v>0</v>
      </c>
      <c r="M24" s="14">
        <v>0</v>
      </c>
      <c r="N24" s="6">
        <f t="shared" si="2"/>
        <v>371</v>
      </c>
      <c r="O24" s="13" t="s">
        <v>50</v>
      </c>
      <c r="P24" s="7"/>
      <c r="Q24" s="13"/>
      <c r="R24" s="7"/>
    </row>
    <row r="25" spans="1:48">
      <c r="A25" s="8" t="s">
        <v>11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100</v>
      </c>
      <c r="J25" s="11">
        <v>80</v>
      </c>
      <c r="K25" s="11">
        <v>0</v>
      </c>
      <c r="L25" s="11">
        <v>200</v>
      </c>
      <c r="M25" s="11">
        <v>0</v>
      </c>
      <c r="N25" s="12">
        <f t="shared" si="2"/>
        <v>380</v>
      </c>
      <c r="O25" s="13" t="s">
        <v>65</v>
      </c>
      <c r="P25" s="7"/>
      <c r="Q25" s="13"/>
      <c r="R25" s="7"/>
    </row>
    <row r="26" spans="1:48">
      <c r="A26" s="5" t="s">
        <v>20</v>
      </c>
      <c r="B26" s="14">
        <v>0</v>
      </c>
      <c r="C26" s="14">
        <v>0</v>
      </c>
      <c r="D26" s="14">
        <v>259.8</v>
      </c>
      <c r="E26" s="14">
        <v>1672</v>
      </c>
      <c r="F26" s="14">
        <v>498.75</v>
      </c>
      <c r="G26" s="14">
        <v>0</v>
      </c>
      <c r="H26" s="14">
        <v>0</v>
      </c>
      <c r="I26" s="14">
        <v>1396</v>
      </c>
      <c r="J26" s="14">
        <v>422</v>
      </c>
      <c r="K26" s="14">
        <v>399.6</v>
      </c>
      <c r="L26" s="14">
        <v>0</v>
      </c>
      <c r="M26" s="14">
        <v>0</v>
      </c>
      <c r="N26" s="6">
        <f t="shared" si="2"/>
        <v>4648.1500000000005</v>
      </c>
      <c r="O26" t="s">
        <v>71</v>
      </c>
      <c r="P26" s="7"/>
      <c r="Q26" s="13"/>
      <c r="R26" s="7"/>
    </row>
    <row r="27" spans="1:48">
      <c r="A27" s="8" t="s">
        <v>21</v>
      </c>
      <c r="B27" s="11">
        <v>24.24</v>
      </c>
      <c r="C27" s="11">
        <v>7.8</v>
      </c>
      <c r="D27" s="11">
        <v>65</v>
      </c>
      <c r="E27" s="11">
        <v>727.88</v>
      </c>
      <c r="F27" s="11">
        <v>383</v>
      </c>
      <c r="G27" s="11">
        <v>433</v>
      </c>
      <c r="H27" s="11">
        <v>30</v>
      </c>
      <c r="I27" s="11">
        <v>195</v>
      </c>
      <c r="J27" s="11">
        <v>550</v>
      </c>
      <c r="K27" s="11">
        <v>136.84</v>
      </c>
      <c r="L27" s="11">
        <v>7.26</v>
      </c>
      <c r="M27" s="11">
        <v>149</v>
      </c>
      <c r="N27" s="12">
        <f t="shared" si="2"/>
        <v>2709.0200000000004</v>
      </c>
      <c r="O27" s="13"/>
      <c r="P27" s="7"/>
      <c r="Q27" s="13"/>
      <c r="R27" s="7"/>
    </row>
    <row r="28" spans="1:48">
      <c r="A28" s="5" t="s">
        <v>22</v>
      </c>
      <c r="B28" s="14">
        <v>0</v>
      </c>
      <c r="C28" s="14">
        <v>0</v>
      </c>
      <c r="D28" s="14">
        <v>23</v>
      </c>
      <c r="E28" s="14">
        <v>0</v>
      </c>
      <c r="F28" s="14">
        <v>22.5</v>
      </c>
      <c r="G28" s="14">
        <v>22.5</v>
      </c>
      <c r="H28" s="14">
        <v>23</v>
      </c>
      <c r="I28" s="14">
        <v>23</v>
      </c>
      <c r="J28" s="14">
        <v>23</v>
      </c>
      <c r="K28" s="14">
        <v>0</v>
      </c>
      <c r="L28" s="14">
        <v>22.5</v>
      </c>
      <c r="M28" s="14">
        <v>0</v>
      </c>
      <c r="N28" s="6">
        <f t="shared" si="2"/>
        <v>159.5</v>
      </c>
      <c r="O28" s="13"/>
      <c r="P28" s="7"/>
      <c r="Q28" s="13"/>
      <c r="R28" s="7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>
      <c r="A29" s="8" t="s">
        <v>23</v>
      </c>
      <c r="B29" s="11">
        <v>102.91</v>
      </c>
      <c r="C29" s="11">
        <v>15.31</v>
      </c>
      <c r="D29" s="11">
        <v>187.42</v>
      </c>
      <c r="E29" s="11">
        <v>45.3</v>
      </c>
      <c r="F29" s="11">
        <v>15</v>
      </c>
      <c r="G29" s="11">
        <v>105</v>
      </c>
      <c r="H29" s="11">
        <v>100</v>
      </c>
      <c r="I29" s="11">
        <v>100</v>
      </c>
      <c r="J29" s="11">
        <v>100</v>
      </c>
      <c r="K29" s="11">
        <v>100</v>
      </c>
      <c r="L29" s="11">
        <v>100</v>
      </c>
      <c r="M29" s="11">
        <v>100</v>
      </c>
      <c r="N29" s="12">
        <f t="shared" si="2"/>
        <v>1070.94</v>
      </c>
      <c r="O29" s="13"/>
      <c r="P29" s="7"/>
      <c r="Q29" s="13"/>
      <c r="R29" s="7"/>
    </row>
    <row r="30" spans="1:48">
      <c r="A30" s="5" t="s">
        <v>24</v>
      </c>
      <c r="B30" s="14">
        <v>658.11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6">
        <f t="shared" si="2"/>
        <v>658.11</v>
      </c>
      <c r="O30" s="13" t="s">
        <v>73</v>
      </c>
      <c r="P30" s="7"/>
      <c r="Q30" s="13"/>
      <c r="R30" s="7"/>
    </row>
    <row r="31" spans="1:48">
      <c r="A31" s="8" t="s">
        <v>25</v>
      </c>
      <c r="B31" s="11">
        <v>74</v>
      </c>
      <c r="C31" s="11">
        <v>60</v>
      </c>
      <c r="D31" s="11">
        <v>115.01</v>
      </c>
      <c r="E31" s="11">
        <v>88.94</v>
      </c>
      <c r="F31" s="11">
        <v>74</v>
      </c>
      <c r="G31" s="11">
        <v>60</v>
      </c>
      <c r="H31" s="11">
        <v>130</v>
      </c>
      <c r="I31" s="11">
        <v>78</v>
      </c>
      <c r="J31" s="11">
        <v>155</v>
      </c>
      <c r="K31" s="11">
        <v>121</v>
      </c>
      <c r="L31" s="11">
        <v>120</v>
      </c>
      <c r="M31" s="11">
        <v>116</v>
      </c>
      <c r="N31" s="12">
        <f t="shared" si="2"/>
        <v>1191.95</v>
      </c>
      <c r="O31" s="13"/>
      <c r="P31" s="7"/>
      <c r="Q31" s="13"/>
      <c r="R31" s="7"/>
    </row>
    <row r="32" spans="1:48">
      <c r="A32" s="5" t="s">
        <v>26</v>
      </c>
      <c r="B32" s="14">
        <v>0</v>
      </c>
      <c r="C32" s="14">
        <v>0</v>
      </c>
      <c r="D32" s="14">
        <v>0</v>
      </c>
      <c r="E32" s="14">
        <v>50.32</v>
      </c>
      <c r="F32" s="14">
        <v>257</v>
      </c>
      <c r="G32" s="14">
        <v>118</v>
      </c>
      <c r="H32" s="14">
        <v>15</v>
      </c>
      <c r="I32" s="14">
        <v>4</v>
      </c>
      <c r="J32" s="14">
        <v>15</v>
      </c>
      <c r="K32" s="14">
        <v>0</v>
      </c>
      <c r="L32" s="14">
        <v>38.840000000000003</v>
      </c>
      <c r="M32" s="14">
        <v>0</v>
      </c>
      <c r="N32" s="6">
        <f t="shared" si="2"/>
        <v>498.15999999999997</v>
      </c>
      <c r="O32" s="13"/>
      <c r="P32" s="7"/>
      <c r="Q32" s="13"/>
      <c r="R32" s="7"/>
    </row>
    <row r="33" spans="1:18">
      <c r="A33" s="8" t="s">
        <v>66</v>
      </c>
      <c r="B33" s="11">
        <v>0</v>
      </c>
      <c r="C33" s="11">
        <v>0</v>
      </c>
      <c r="D33" s="11">
        <v>0</v>
      </c>
      <c r="E33" s="11">
        <v>89.7</v>
      </c>
      <c r="F33" s="11">
        <v>75</v>
      </c>
      <c r="G33" s="11">
        <v>0</v>
      </c>
      <c r="H33" s="11">
        <v>15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2">
        <f t="shared" si="2"/>
        <v>179.7</v>
      </c>
      <c r="O33" s="13"/>
      <c r="P33" s="7"/>
      <c r="Q33" s="13"/>
      <c r="R33" s="7"/>
    </row>
    <row r="34" spans="1:18">
      <c r="A34" s="5" t="s">
        <v>27</v>
      </c>
      <c r="B34" s="14">
        <v>0</v>
      </c>
      <c r="C34" s="14">
        <v>0</v>
      </c>
      <c r="D34" s="14">
        <v>1115</v>
      </c>
      <c r="E34" s="14">
        <v>0</v>
      </c>
      <c r="F34" s="14">
        <v>0</v>
      </c>
      <c r="G34" s="14">
        <v>1115</v>
      </c>
      <c r="H34" s="14">
        <v>0</v>
      </c>
      <c r="I34" s="14">
        <v>0</v>
      </c>
      <c r="J34" s="14">
        <v>1115</v>
      </c>
      <c r="K34" s="14">
        <v>0</v>
      </c>
      <c r="L34" s="14">
        <v>0</v>
      </c>
      <c r="M34" s="14">
        <v>1115</v>
      </c>
      <c r="N34" s="6">
        <f t="shared" si="2"/>
        <v>4460</v>
      </c>
      <c r="O34" s="13"/>
      <c r="P34" s="7"/>
      <c r="Q34" s="13"/>
      <c r="R34" s="7"/>
    </row>
    <row r="35" spans="1:18">
      <c r="A35" s="8" t="s">
        <v>28</v>
      </c>
      <c r="B35" s="11">
        <v>0</v>
      </c>
      <c r="C35" s="11">
        <v>784.64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725</v>
      </c>
      <c r="J35" s="11">
        <v>0</v>
      </c>
      <c r="K35" s="11">
        <v>0</v>
      </c>
      <c r="L35" s="11">
        <v>0</v>
      </c>
      <c r="M35" s="11">
        <v>0</v>
      </c>
      <c r="N35" s="12">
        <f t="shared" si="2"/>
        <v>1509.6399999999999</v>
      </c>
      <c r="O35" s="13"/>
      <c r="P35" s="7"/>
      <c r="Q35" s="13"/>
      <c r="R35" s="7"/>
    </row>
    <row r="36" spans="1:18">
      <c r="A36" s="5" t="s">
        <v>29</v>
      </c>
      <c r="B36" s="14">
        <v>0</v>
      </c>
      <c r="C36" s="14">
        <v>0</v>
      </c>
      <c r="D36" s="14">
        <v>360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6">
        <f t="shared" si="2"/>
        <v>360</v>
      </c>
      <c r="O36" s="13"/>
      <c r="P36" s="7"/>
      <c r="Q36" s="13"/>
      <c r="R36" s="7"/>
    </row>
    <row r="37" spans="1:18">
      <c r="A37" s="8" t="s">
        <v>15</v>
      </c>
      <c r="B37" s="11">
        <v>5</v>
      </c>
      <c r="C37" s="11">
        <v>5</v>
      </c>
      <c r="D37" s="11">
        <v>14.9</v>
      </c>
      <c r="E37" s="11">
        <v>137.54</v>
      </c>
      <c r="F37" s="11">
        <v>13</v>
      </c>
      <c r="G37" s="11">
        <v>25</v>
      </c>
      <c r="H37" s="11">
        <v>20</v>
      </c>
      <c r="I37" s="11">
        <v>20</v>
      </c>
      <c r="J37" s="11">
        <v>20</v>
      </c>
      <c r="K37" s="11">
        <v>20</v>
      </c>
      <c r="L37" s="11">
        <v>20</v>
      </c>
      <c r="M37" s="11">
        <v>20</v>
      </c>
      <c r="N37" s="12">
        <f t="shared" si="2"/>
        <v>320.44</v>
      </c>
      <c r="O37" s="13" t="s">
        <v>51</v>
      </c>
      <c r="P37" s="7"/>
      <c r="Q37" s="13"/>
      <c r="R37" s="7"/>
    </row>
    <row r="38" spans="1:18">
      <c r="A38" s="5" t="s">
        <v>30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27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6">
        <f t="shared" si="2"/>
        <v>27</v>
      </c>
      <c r="O38" s="13"/>
      <c r="P38" s="7"/>
      <c r="Q38" s="13"/>
      <c r="R38" s="7"/>
    </row>
    <row r="39" spans="1:18">
      <c r="A39" s="8" t="s">
        <v>31</v>
      </c>
      <c r="B39" s="11">
        <v>0</v>
      </c>
      <c r="C39" s="11">
        <v>492</v>
      </c>
      <c r="D39" s="11">
        <v>0</v>
      </c>
      <c r="E39" s="11">
        <v>0</v>
      </c>
      <c r="F39" s="11">
        <v>126</v>
      </c>
      <c r="G39" s="11">
        <v>0</v>
      </c>
      <c r="H39" s="11">
        <v>0</v>
      </c>
      <c r="I39" s="11">
        <v>0</v>
      </c>
      <c r="J39" s="11">
        <v>0</v>
      </c>
      <c r="K39" s="11">
        <v>500</v>
      </c>
      <c r="L39" s="11">
        <v>0</v>
      </c>
      <c r="M39" s="11">
        <v>0</v>
      </c>
      <c r="N39" s="12">
        <f t="shared" si="2"/>
        <v>1118</v>
      </c>
      <c r="O39" s="13"/>
      <c r="P39" s="7"/>
      <c r="Q39" s="13"/>
      <c r="R39" s="7"/>
    </row>
    <row r="40" spans="1:18">
      <c r="A40" s="5" t="s">
        <v>67</v>
      </c>
      <c r="B40" s="14">
        <v>0</v>
      </c>
      <c r="C40" s="14">
        <v>0</v>
      </c>
      <c r="D40" s="14">
        <v>0</v>
      </c>
      <c r="E40" s="14">
        <v>800</v>
      </c>
      <c r="F40" s="14">
        <v>0</v>
      </c>
      <c r="G40" s="14">
        <v>0</v>
      </c>
      <c r="H40" s="14">
        <v>800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6">
        <f t="shared" si="2"/>
        <v>1600</v>
      </c>
      <c r="O40" s="13"/>
      <c r="P40" s="7"/>
      <c r="Q40" s="13"/>
      <c r="R40" s="7"/>
    </row>
    <row r="41" spans="1:18">
      <c r="A41" s="8" t="s">
        <v>32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1958</v>
      </c>
      <c r="H41" s="11">
        <v>2000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2">
        <f t="shared" si="2"/>
        <v>3958</v>
      </c>
      <c r="O41" s="13" t="s">
        <v>68</v>
      </c>
      <c r="P41" s="7"/>
      <c r="Q41" s="13"/>
      <c r="R41" s="7"/>
    </row>
    <row r="42" spans="1:18" s="2" customFormat="1">
      <c r="A42" s="15" t="s">
        <v>16</v>
      </c>
      <c r="B42" s="16">
        <f t="shared" ref="B42:M42" si="3">SUM(B22:B41)</f>
        <v>2304.2600000000002</v>
      </c>
      <c r="C42" s="16">
        <f t="shared" si="3"/>
        <v>2463.75</v>
      </c>
      <c r="D42" s="16">
        <f t="shared" si="3"/>
        <v>3800.13</v>
      </c>
      <c r="E42" s="16">
        <f t="shared" si="3"/>
        <v>4871.68</v>
      </c>
      <c r="F42" s="16">
        <f t="shared" si="3"/>
        <v>3466.25</v>
      </c>
      <c r="G42" s="16">
        <f t="shared" si="3"/>
        <v>5657.5</v>
      </c>
      <c r="H42" s="16">
        <f t="shared" si="3"/>
        <v>5126</v>
      </c>
      <c r="I42" s="16">
        <f t="shared" si="3"/>
        <v>4695</v>
      </c>
      <c r="J42" s="16">
        <f t="shared" si="3"/>
        <v>4356</v>
      </c>
      <c r="K42" s="16">
        <f t="shared" si="3"/>
        <v>3270.44</v>
      </c>
      <c r="L42" s="16">
        <f t="shared" si="3"/>
        <v>2501.6000000000004</v>
      </c>
      <c r="M42" s="16">
        <f t="shared" si="3"/>
        <v>3321</v>
      </c>
      <c r="N42" s="16">
        <f t="shared" si="2"/>
        <v>45833.61</v>
      </c>
      <c r="O42" s="6"/>
      <c r="P42" s="5"/>
      <c r="Q42" s="6"/>
      <c r="R42" s="5"/>
    </row>
    <row r="43" spans="1:18">
      <c r="A43" s="5" t="s">
        <v>53</v>
      </c>
      <c r="B43" s="13">
        <f t="shared" ref="B43:M43" si="4">B19-B42</f>
        <v>3835.74</v>
      </c>
      <c r="C43" s="13">
        <f t="shared" si="4"/>
        <v>8515.69</v>
      </c>
      <c r="D43" s="13">
        <f t="shared" si="4"/>
        <v>-3170.45</v>
      </c>
      <c r="E43" s="13">
        <f t="shared" si="4"/>
        <v>-2166.4800000000005</v>
      </c>
      <c r="F43" s="13">
        <f t="shared" si="4"/>
        <v>-3025.25</v>
      </c>
      <c r="G43" s="13">
        <f t="shared" si="4"/>
        <v>6207.5</v>
      </c>
      <c r="H43" s="13">
        <f t="shared" si="4"/>
        <v>-4802</v>
      </c>
      <c r="I43" s="13">
        <f t="shared" si="4"/>
        <v>-4261</v>
      </c>
      <c r="J43" s="13">
        <f t="shared" si="4"/>
        <v>-3306</v>
      </c>
      <c r="K43" s="13">
        <f t="shared" si="4"/>
        <v>-2927.44</v>
      </c>
      <c r="L43" s="13">
        <f t="shared" si="4"/>
        <v>-1394.6000000000004</v>
      </c>
      <c r="M43" s="13">
        <f t="shared" si="4"/>
        <v>-594.88000000000011</v>
      </c>
      <c r="N43" s="18">
        <f>SUM(B43:M43)</f>
        <v>-7089.170000000001</v>
      </c>
      <c r="O43" s="20"/>
      <c r="P43" s="7"/>
      <c r="Q43" s="13"/>
      <c r="R43" s="7"/>
    </row>
    <row r="44" spans="1:18">
      <c r="A44" s="8" t="s">
        <v>54</v>
      </c>
      <c r="B44" s="17">
        <f>B6+B19-B42</f>
        <v>22392.739999999998</v>
      </c>
      <c r="C44" s="17">
        <f>B44+C19-C42</f>
        <v>30908.43</v>
      </c>
      <c r="D44" s="17">
        <f>C44+D19-D42</f>
        <v>27737.98</v>
      </c>
      <c r="E44" s="17">
        <f>D44+E19-E42</f>
        <v>25571.5</v>
      </c>
      <c r="F44" s="17">
        <f>(E44+F19-F42)-10000</f>
        <v>12546.25</v>
      </c>
      <c r="G44" s="17">
        <f>F44+G19-G42</f>
        <v>18753.75</v>
      </c>
      <c r="H44" s="17">
        <f>G44+H19-H42</f>
        <v>13951.75</v>
      </c>
      <c r="I44" s="17">
        <f>H44+I19-I42</f>
        <v>9690.75</v>
      </c>
      <c r="J44" s="17">
        <f>I44+J19-J42</f>
        <v>6384.75</v>
      </c>
      <c r="K44" s="17">
        <f>(J44+K19-K42)+3000</f>
        <v>6457.3099999999995</v>
      </c>
      <c r="L44" s="17">
        <f>K44+L19-L42</f>
        <v>5062.7099999999991</v>
      </c>
      <c r="M44" s="17">
        <f>L44+M19-M42</f>
        <v>4467.829999999999</v>
      </c>
      <c r="N44" s="7"/>
      <c r="O44" s="7" t="s">
        <v>55</v>
      </c>
      <c r="P44" s="7"/>
      <c r="Q44" s="13"/>
      <c r="R44" s="7"/>
    </row>
    <row r="45" spans="1:18">
      <c r="A45" s="5" t="s">
        <v>33</v>
      </c>
      <c r="B45" s="13">
        <v>6651</v>
      </c>
      <c r="C45" s="13">
        <v>6651</v>
      </c>
      <c r="D45" s="13">
        <v>6651</v>
      </c>
      <c r="E45" s="13">
        <v>6651</v>
      </c>
      <c r="F45" s="13">
        <v>16651</v>
      </c>
      <c r="G45" s="13">
        <v>16651</v>
      </c>
      <c r="H45" s="13">
        <v>16651</v>
      </c>
      <c r="I45" s="13">
        <v>16651</v>
      </c>
      <c r="J45" s="13">
        <v>16651</v>
      </c>
      <c r="K45" s="13">
        <v>13651</v>
      </c>
      <c r="L45" s="13">
        <v>13651</v>
      </c>
      <c r="M45" s="13">
        <v>13651</v>
      </c>
      <c r="N45" s="7"/>
      <c r="O45" s="7"/>
      <c r="P45" s="7"/>
      <c r="Q45" s="7"/>
      <c r="R45" s="7"/>
    </row>
    <row r="46" spans="1:18" s="2" customFormat="1">
      <c r="A46" s="15" t="s">
        <v>36</v>
      </c>
      <c r="B46" s="16">
        <f>SUM(B44+B45)</f>
        <v>29043.739999999998</v>
      </c>
      <c r="C46" s="16">
        <f t="shared" ref="C46:M46" si="5">SUM(C44+C45)</f>
        <v>37559.43</v>
      </c>
      <c r="D46" s="16">
        <f t="shared" si="5"/>
        <v>34388.979999999996</v>
      </c>
      <c r="E46" s="16">
        <f t="shared" si="5"/>
        <v>32222.5</v>
      </c>
      <c r="F46" s="16">
        <f t="shared" si="5"/>
        <v>29197.25</v>
      </c>
      <c r="G46" s="16">
        <f t="shared" si="5"/>
        <v>35404.75</v>
      </c>
      <c r="H46" s="16">
        <f t="shared" si="5"/>
        <v>30602.75</v>
      </c>
      <c r="I46" s="16">
        <f t="shared" si="5"/>
        <v>26341.75</v>
      </c>
      <c r="J46" s="16">
        <f t="shared" si="5"/>
        <v>23035.75</v>
      </c>
      <c r="K46" s="16">
        <f t="shared" si="5"/>
        <v>20108.309999999998</v>
      </c>
      <c r="L46" s="16">
        <f t="shared" si="5"/>
        <v>18713.71</v>
      </c>
      <c r="M46" s="16">
        <f t="shared" si="5"/>
        <v>18118.829999999998</v>
      </c>
      <c r="N46" s="5"/>
      <c r="O46" s="21"/>
      <c r="P46" s="5"/>
      <c r="Q46" s="5"/>
      <c r="R46" s="5"/>
    </row>
  </sheetData>
  <mergeCells count="2">
    <mergeCell ref="A1:M1"/>
    <mergeCell ref="A2:M2"/>
  </mergeCells>
  <pageMargins left="0.7" right="0.7" top="0.75" bottom="0.75" header="0.3" footer="0.3"/>
  <pageSetup orientation="portrait" r:id="rId1"/>
  <ignoredErrors>
    <ignoredError sqref="F44 K4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DianeBanks</dc:creator>
  <cp:lastModifiedBy>Tom Copson</cp:lastModifiedBy>
  <dcterms:created xsi:type="dcterms:W3CDTF">2015-06-05T18:17:20Z</dcterms:created>
  <dcterms:modified xsi:type="dcterms:W3CDTF">2020-11-10T20:55:30Z</dcterms:modified>
</cp:coreProperties>
</file>